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632FBDB-4C48-4F9B-BBD1-133D75BB5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ubles" sheetId="3" r:id="rId1"/>
    <sheet name="Number Of Plays Fall 2026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C3" i="3"/>
  <c r="C5" i="3" l="1"/>
  <c r="D11" i="4" l="1"/>
  <c r="F11" i="4" s="1"/>
  <c r="G11" i="4" s="1"/>
  <c r="D10" i="4"/>
  <c r="F10" i="4" s="1"/>
  <c r="G10" i="4" s="1"/>
  <c r="D9" i="4"/>
  <c r="F9" i="4" s="1"/>
  <c r="G9" i="4" s="1"/>
  <c r="D8" i="4"/>
  <c r="F8" i="4" s="1"/>
  <c r="G8" i="4" s="1"/>
  <c r="D7" i="4"/>
  <c r="F7" i="4" s="1"/>
  <c r="G7" i="4" s="1"/>
  <c r="D6" i="4"/>
  <c r="F6" i="4" s="1"/>
  <c r="G6" i="4" s="1"/>
  <c r="D5" i="4"/>
  <c r="F5" i="4" s="1"/>
  <c r="G5" i="4" s="1"/>
  <c r="E33" i="3" l="1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D34" i="3" l="1"/>
  <c r="E25" i="3" l="1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F34" i="3" l="1"/>
</calcChain>
</file>

<file path=xl/sharedStrings.xml><?xml version="1.0" encoding="utf-8"?>
<sst xmlns="http://schemas.openxmlformats.org/spreadsheetml/2006/main" count="57" uniqueCount="37">
  <si>
    <t>Price</t>
  </si>
  <si>
    <t>Total</t>
  </si>
  <si>
    <t>Resident:</t>
  </si>
  <si>
    <t>Non-resident:</t>
  </si>
  <si>
    <t>per hour</t>
  </si>
  <si>
    <t>Rate</t>
  </si>
  <si>
    <t># Plays</t>
  </si>
  <si>
    <t>Name</t>
  </si>
  <si>
    <t>R/NR</t>
  </si>
  <si>
    <t>NR</t>
  </si>
  <si>
    <t>Totals</t>
  </si>
  <si>
    <t>How many Saturdays</t>
  </si>
  <si>
    <t>How many Fridays</t>
  </si>
  <si>
    <t>How many Thursdays</t>
  </si>
  <si>
    <t>How many Wednesdays</t>
  </si>
  <si>
    <t>How many Tuesdays</t>
  </si>
  <si>
    <t>How many Mondays</t>
  </si>
  <si>
    <t>How many Sundays</t>
  </si>
  <si>
    <t>End date</t>
  </si>
  <si>
    <t>Start date</t>
  </si>
  <si>
    <t>Total # of plays</t>
  </si>
  <si>
    <t># of weeks adjusted for holidays</t>
  </si>
  <si>
    <t>Days Closed:</t>
  </si>
  <si>
    <t># weeks</t>
  </si>
  <si>
    <t># holidays</t>
  </si>
  <si>
    <t>Number of resident plays:</t>
  </si>
  <si>
    <t>Number of non-resident plays:</t>
  </si>
  <si>
    <t>Percentage of resident plays:</t>
  </si>
  <si>
    <t>Yellow are input fields...</t>
  </si>
  <si>
    <t>Hours (e.g., 1.5, 2.0)</t>
  </si>
  <si>
    <t>(Doubles form)</t>
  </si>
  <si>
    <t>first wave applicants)</t>
  </si>
  <si>
    <t>(Minimum criteria of 25%</t>
  </si>
  <si>
    <t xml:space="preserve">resident-plays only applies to </t>
  </si>
  <si>
    <t>BLOCK TIME DETAIL 2026</t>
  </si>
  <si>
    <t>Sunday</t>
  </si>
  <si>
    <t>Easter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</si>
</sst>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Geneva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A0101"/>
      <name val="Calibri"/>
      <family val="2"/>
      <scheme val="minor"/>
    </font>
    <font>
      <b/>
      <sz val="16"/>
      <color theme="1"/>
      <name val="Bookman Old Style"/>
      <family val="1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164" fontId="5" fillId="0" borderId="1" xfId="1" applyNumberFormat="1" applyFont="1" applyBorder="1"/>
    <xf numFmtId="164" fontId="5" fillId="0" borderId="2" xfId="1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3" xfId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right"/>
    </xf>
    <xf numFmtId="164" fontId="4" fillId="0" borderId="4" xfId="1" applyNumberFormat="1" applyFont="1" applyBorder="1"/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8" fillId="0" borderId="0" xfId="0" applyFont="1"/>
    <xf numFmtId="0" fontId="9" fillId="2" borderId="1" xfId="0" applyFont="1" applyFill="1" applyBorder="1"/>
    <xf numFmtId="0" fontId="9" fillId="2" borderId="4" xfId="0" applyFont="1" applyFill="1" applyBorder="1"/>
    <xf numFmtId="164" fontId="3" fillId="0" borderId="1" xfId="1" applyNumberFormat="1" applyFont="1" applyBorder="1" applyAlignment="1">
      <alignment horizontal="center"/>
    </xf>
    <xf numFmtId="164" fontId="4" fillId="0" borderId="2" xfId="1" applyNumberFormat="1" applyFont="1" applyBorder="1"/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4" applyFont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left"/>
    </xf>
  </cellXfs>
  <cellStyles count="5">
    <cellStyle name="Comma 2" xfId="2" xr:uid="{08EE24DC-CF8B-4C16-81E7-4462CC9E3B1E}"/>
    <cellStyle name="Currency 2" xfId="3" xr:uid="{FEF12F8C-6208-4E46-9EF3-001CF6D0040D}"/>
    <cellStyle name="Normal" xfId="0" builtinId="0"/>
    <cellStyle name="Normal 2" xfId="1" xr:uid="{00000000-0005-0000-0000-000001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B7" sqref="B7"/>
    </sheetView>
  </sheetViews>
  <sheetFormatPr defaultRowHeight="15"/>
  <cols>
    <col min="1" max="1" width="6.28515625" style="6" customWidth="1"/>
    <col min="2" max="2" width="32.7109375" customWidth="1"/>
    <col min="3" max="3" width="8.140625" style="6" customWidth="1"/>
    <col min="4" max="4" width="11" customWidth="1"/>
    <col min="5" max="5" width="12.140625" customWidth="1"/>
    <col min="6" max="6" width="11.5703125" customWidth="1"/>
    <col min="8" max="8" width="12" customWidth="1"/>
  </cols>
  <sheetData>
    <row r="1" spans="1:8" ht="21">
      <c r="B1" s="18" t="s">
        <v>34</v>
      </c>
      <c r="E1" s="30" t="s">
        <v>30</v>
      </c>
    </row>
    <row r="2" spans="1:8" ht="15.75">
      <c r="B2" s="28" t="s">
        <v>28</v>
      </c>
    </row>
    <row r="3" spans="1:8">
      <c r="B3" s="27" t="s">
        <v>25</v>
      </c>
      <c r="C3" s="4">
        <f>SUMIF(C14:C33, "R", D14:D33)</f>
        <v>0</v>
      </c>
      <c r="D3" s="29" t="s">
        <v>32</v>
      </c>
      <c r="H3" s="15"/>
    </row>
    <row r="4" spans="1:8">
      <c r="B4" s="27" t="s">
        <v>26</v>
      </c>
      <c r="C4" s="4">
        <f>SUMIF(C14:C33, "NR", D14:D33)</f>
        <v>0</v>
      </c>
      <c r="D4" s="29" t="s">
        <v>33</v>
      </c>
      <c r="H4" s="15"/>
    </row>
    <row r="5" spans="1:8">
      <c r="B5" s="27" t="s">
        <v>27</v>
      </c>
      <c r="C5" s="26">
        <f>IF(C3=0, 0, C3/(C3+C4))</f>
        <v>0</v>
      </c>
      <c r="D5" s="29" t="s">
        <v>31</v>
      </c>
      <c r="H5" s="15"/>
    </row>
    <row r="7" spans="1:8">
      <c r="C7" s="6" t="s">
        <v>5</v>
      </c>
      <c r="F7" s="25"/>
    </row>
    <row r="8" spans="1:8">
      <c r="B8" t="s">
        <v>2</v>
      </c>
      <c r="C8" s="4">
        <v>31</v>
      </c>
      <c r="D8" t="s">
        <v>4</v>
      </c>
    </row>
    <row r="9" spans="1:8">
      <c r="B9" t="s">
        <v>3</v>
      </c>
      <c r="C9" s="4">
        <v>40</v>
      </c>
      <c r="D9" t="s">
        <v>4</v>
      </c>
    </row>
    <row r="11" spans="1:8">
      <c r="B11" t="s">
        <v>29</v>
      </c>
      <c r="C11" s="14">
        <v>2</v>
      </c>
    </row>
    <row r="12" spans="1:8">
      <c r="D12" s="3"/>
    </row>
    <row r="13" spans="1:8" ht="18">
      <c r="B13" s="5" t="s">
        <v>7</v>
      </c>
      <c r="C13" s="9" t="s">
        <v>8</v>
      </c>
      <c r="D13" s="7" t="s">
        <v>6</v>
      </c>
      <c r="E13" s="7" t="s">
        <v>0</v>
      </c>
      <c r="F13" s="21" t="s">
        <v>1</v>
      </c>
    </row>
    <row r="14" spans="1:8" ht="15.75">
      <c r="A14" s="6">
        <v>1</v>
      </c>
      <c r="B14" s="19"/>
      <c r="C14" s="12" t="s">
        <v>9</v>
      </c>
      <c r="D14" s="13">
        <v>0</v>
      </c>
      <c r="E14" s="8">
        <f>IF(C14="R",($C$8*$C$11)/4,(IF(C14="NR",($C$9*$C$11)/4)))</f>
        <v>20</v>
      </c>
      <c r="F14" s="22">
        <f>D14*E14</f>
        <v>0</v>
      </c>
    </row>
    <row r="15" spans="1:8" ht="15.75">
      <c r="A15" s="6">
        <v>2</v>
      </c>
      <c r="B15" s="20"/>
      <c r="C15" s="12" t="s">
        <v>9</v>
      </c>
      <c r="D15" s="13">
        <v>0</v>
      </c>
      <c r="E15" s="8">
        <f t="shared" ref="E15:E33" si="0">IF(C15="R",($C$8*$C$11)/4,(IF(C15="NR",($C$9*$C$11)/4)))</f>
        <v>20</v>
      </c>
      <c r="F15" s="22">
        <f t="shared" ref="F15:F33" si="1">D15*E15</f>
        <v>0</v>
      </c>
    </row>
    <row r="16" spans="1:8" ht="15.75">
      <c r="A16" s="6">
        <v>3</v>
      </c>
      <c r="B16" s="20"/>
      <c r="C16" s="12" t="s">
        <v>9</v>
      </c>
      <c r="D16" s="13">
        <v>0</v>
      </c>
      <c r="E16" s="8">
        <f t="shared" si="0"/>
        <v>20</v>
      </c>
      <c r="F16" s="22">
        <f t="shared" si="1"/>
        <v>0</v>
      </c>
    </row>
    <row r="17" spans="1:6" ht="15.75">
      <c r="A17" s="6">
        <v>4</v>
      </c>
      <c r="B17" s="20"/>
      <c r="C17" s="12" t="s">
        <v>9</v>
      </c>
      <c r="D17" s="13">
        <v>0</v>
      </c>
      <c r="E17" s="8">
        <f t="shared" si="0"/>
        <v>20</v>
      </c>
      <c r="F17" s="22">
        <f t="shared" si="1"/>
        <v>0</v>
      </c>
    </row>
    <row r="18" spans="1:6" ht="15.75">
      <c r="A18" s="6">
        <v>5</v>
      </c>
      <c r="B18" s="20"/>
      <c r="C18" s="12" t="s">
        <v>9</v>
      </c>
      <c r="D18" s="13">
        <v>0</v>
      </c>
      <c r="E18" s="8">
        <f t="shared" si="0"/>
        <v>20</v>
      </c>
      <c r="F18" s="22">
        <f t="shared" si="1"/>
        <v>0</v>
      </c>
    </row>
    <row r="19" spans="1:6" ht="15.75">
      <c r="A19" s="6">
        <v>6</v>
      </c>
      <c r="B19" s="20"/>
      <c r="C19" s="12" t="s">
        <v>9</v>
      </c>
      <c r="D19" s="13">
        <v>0</v>
      </c>
      <c r="E19" s="8">
        <f t="shared" si="0"/>
        <v>20</v>
      </c>
      <c r="F19" s="22">
        <f t="shared" si="1"/>
        <v>0</v>
      </c>
    </row>
    <row r="20" spans="1:6" ht="15.75">
      <c r="A20" s="6">
        <v>7</v>
      </c>
      <c r="B20" s="20"/>
      <c r="C20" s="12" t="s">
        <v>9</v>
      </c>
      <c r="D20" s="13">
        <v>0</v>
      </c>
      <c r="E20" s="8">
        <f t="shared" si="0"/>
        <v>20</v>
      </c>
      <c r="F20" s="22">
        <f t="shared" si="1"/>
        <v>0</v>
      </c>
    </row>
    <row r="21" spans="1:6" ht="15.75">
      <c r="A21" s="6">
        <v>8</v>
      </c>
      <c r="B21" s="20"/>
      <c r="C21" s="12" t="s">
        <v>9</v>
      </c>
      <c r="D21" s="13">
        <v>0</v>
      </c>
      <c r="E21" s="8">
        <f t="shared" si="0"/>
        <v>20</v>
      </c>
      <c r="F21" s="22">
        <f t="shared" si="1"/>
        <v>0</v>
      </c>
    </row>
    <row r="22" spans="1:6" ht="15.75">
      <c r="A22" s="6">
        <v>9</v>
      </c>
      <c r="B22" s="20"/>
      <c r="C22" s="12" t="s">
        <v>9</v>
      </c>
      <c r="D22" s="13">
        <v>0</v>
      </c>
      <c r="E22" s="8">
        <f t="shared" si="0"/>
        <v>20</v>
      </c>
      <c r="F22" s="22">
        <f t="shared" si="1"/>
        <v>0</v>
      </c>
    </row>
    <row r="23" spans="1:6" ht="15.75">
      <c r="A23" s="6">
        <v>10</v>
      </c>
      <c r="B23" s="20"/>
      <c r="C23" s="12" t="s">
        <v>9</v>
      </c>
      <c r="D23" s="13">
        <v>0</v>
      </c>
      <c r="E23" s="8">
        <f t="shared" si="0"/>
        <v>20</v>
      </c>
      <c r="F23" s="22">
        <f t="shared" si="1"/>
        <v>0</v>
      </c>
    </row>
    <row r="24" spans="1:6" ht="15.75">
      <c r="A24" s="6">
        <v>11</v>
      </c>
      <c r="B24" s="20"/>
      <c r="C24" s="12" t="s">
        <v>9</v>
      </c>
      <c r="D24" s="13">
        <v>0</v>
      </c>
      <c r="E24" s="8">
        <f t="shared" si="0"/>
        <v>20</v>
      </c>
      <c r="F24" s="22">
        <f t="shared" si="1"/>
        <v>0</v>
      </c>
    </row>
    <row r="25" spans="1:6" ht="15.75">
      <c r="A25" s="6">
        <v>12</v>
      </c>
      <c r="B25" s="20"/>
      <c r="C25" s="12" t="s">
        <v>9</v>
      </c>
      <c r="D25" s="13">
        <v>0</v>
      </c>
      <c r="E25" s="8">
        <f t="shared" si="0"/>
        <v>20</v>
      </c>
      <c r="F25" s="22">
        <f t="shared" si="1"/>
        <v>0</v>
      </c>
    </row>
    <row r="26" spans="1:6" ht="15.75">
      <c r="A26" s="6">
        <v>13</v>
      </c>
      <c r="B26" s="20"/>
      <c r="C26" s="12" t="s">
        <v>9</v>
      </c>
      <c r="D26" s="13">
        <v>0</v>
      </c>
      <c r="E26" s="8">
        <f t="shared" si="0"/>
        <v>20</v>
      </c>
      <c r="F26" s="22">
        <f t="shared" si="1"/>
        <v>0</v>
      </c>
    </row>
    <row r="27" spans="1:6" ht="15.75">
      <c r="A27" s="6">
        <v>14</v>
      </c>
      <c r="B27" s="20"/>
      <c r="C27" s="12" t="s">
        <v>9</v>
      </c>
      <c r="D27" s="13">
        <v>0</v>
      </c>
      <c r="E27" s="8">
        <f t="shared" si="0"/>
        <v>20</v>
      </c>
      <c r="F27" s="22">
        <f t="shared" si="1"/>
        <v>0</v>
      </c>
    </row>
    <row r="28" spans="1:6" ht="15.75">
      <c r="A28" s="6">
        <v>15</v>
      </c>
      <c r="B28" s="20"/>
      <c r="C28" s="12" t="s">
        <v>9</v>
      </c>
      <c r="D28" s="13">
        <v>0</v>
      </c>
      <c r="E28" s="8">
        <f t="shared" si="0"/>
        <v>20</v>
      </c>
      <c r="F28" s="22">
        <f t="shared" si="1"/>
        <v>0</v>
      </c>
    </row>
    <row r="29" spans="1:6" ht="15.75">
      <c r="A29" s="6">
        <v>16</v>
      </c>
      <c r="B29" s="20"/>
      <c r="C29" s="12" t="s">
        <v>9</v>
      </c>
      <c r="D29" s="13">
        <v>0</v>
      </c>
      <c r="E29" s="8">
        <f t="shared" si="0"/>
        <v>20</v>
      </c>
      <c r="F29" s="22">
        <f t="shared" si="1"/>
        <v>0</v>
      </c>
    </row>
    <row r="30" spans="1:6" ht="15.75">
      <c r="A30" s="6">
        <v>17</v>
      </c>
      <c r="B30" s="20"/>
      <c r="C30" s="12" t="s">
        <v>9</v>
      </c>
      <c r="D30" s="13">
        <v>0</v>
      </c>
      <c r="E30" s="8">
        <f t="shared" si="0"/>
        <v>20</v>
      </c>
      <c r="F30" s="22">
        <f t="shared" si="1"/>
        <v>0</v>
      </c>
    </row>
    <row r="31" spans="1:6" ht="15.75">
      <c r="A31" s="6">
        <v>18</v>
      </c>
      <c r="B31" s="20"/>
      <c r="C31" s="12" t="s">
        <v>9</v>
      </c>
      <c r="D31" s="13">
        <v>0</v>
      </c>
      <c r="E31" s="8">
        <f t="shared" si="0"/>
        <v>20</v>
      </c>
      <c r="F31" s="22">
        <f t="shared" si="1"/>
        <v>0</v>
      </c>
    </row>
    <row r="32" spans="1:6" ht="15.75">
      <c r="A32" s="6">
        <v>19</v>
      </c>
      <c r="B32" s="20"/>
      <c r="C32" s="12" t="s">
        <v>9</v>
      </c>
      <c r="D32" s="13">
        <v>0</v>
      </c>
      <c r="E32" s="8">
        <f t="shared" si="0"/>
        <v>20</v>
      </c>
      <c r="F32" s="22">
        <f t="shared" si="1"/>
        <v>0</v>
      </c>
    </row>
    <row r="33" spans="1:6" ht="15.75">
      <c r="A33" s="6">
        <v>20</v>
      </c>
      <c r="B33" s="20"/>
      <c r="C33" s="12" t="s">
        <v>9</v>
      </c>
      <c r="D33" s="13">
        <v>0</v>
      </c>
      <c r="E33" s="8">
        <f t="shared" si="0"/>
        <v>20</v>
      </c>
      <c r="F33" s="22">
        <f t="shared" si="1"/>
        <v>0</v>
      </c>
    </row>
    <row r="34" spans="1:6" s="3" customFormat="1" ht="15.75">
      <c r="A34" s="4"/>
      <c r="B34" s="11" t="s">
        <v>10</v>
      </c>
      <c r="C34" s="9"/>
      <c r="D34" s="10">
        <f>SUM(D14:D33)</f>
        <v>0</v>
      </c>
      <c r="E34" s="1"/>
      <c r="F34" s="2">
        <f>SUM(F14:F33)</f>
        <v>0</v>
      </c>
    </row>
  </sheetData>
  <conditionalFormatting sqref="C5">
    <cfRule type="cellIs" dxfId="0" priority="1" operator="lessThan">
      <formula>0.25</formula>
    </cfRule>
  </conditionalFormatting>
  <dataValidations count="2">
    <dataValidation type="decimal" showInputMessage="1" showErrorMessage="1" error="Enter number of hours between 1.5 and 2..." prompt="Enter how long you'll play each week" sqref="C11" xr:uid="{00000000-0002-0000-0000-000000000000}">
      <formula1>1.5</formula1>
      <formula2>2</formula2>
    </dataValidation>
    <dataValidation type="list" showInputMessage="1" showErrorMessage="1" error="Enter R for Resident, NR for Non-resident" sqref="C14:C34" xr:uid="{00000000-0002-0000-0000-000001000000}">
      <formula1>"R, NR"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A17" sqref="A17"/>
    </sheetView>
  </sheetViews>
  <sheetFormatPr defaultRowHeight="15"/>
  <cols>
    <col min="1" max="1" width="21.5703125" customWidth="1"/>
    <col min="2" max="2" width="12.85546875" customWidth="1"/>
    <col min="3" max="3" width="13.7109375" customWidth="1"/>
    <col min="4" max="4" width="13.140625" style="3" customWidth="1"/>
    <col min="5" max="5" width="12.42578125" style="6" customWidth="1"/>
    <col min="6" max="6" width="31.85546875" customWidth="1"/>
    <col min="7" max="7" width="15" customWidth="1"/>
  </cols>
  <sheetData>
    <row r="1" spans="1:7">
      <c r="A1" t="s">
        <v>22</v>
      </c>
      <c r="D1"/>
      <c r="E1"/>
      <c r="F1" s="4"/>
      <c r="G1" s="6"/>
    </row>
    <row r="2" spans="1:7">
      <c r="A2" s="17">
        <v>46117</v>
      </c>
      <c r="B2" t="s">
        <v>35</v>
      </c>
      <c r="C2" t="s">
        <v>36</v>
      </c>
      <c r="D2"/>
      <c r="E2"/>
      <c r="F2" s="4"/>
      <c r="G2" s="6"/>
    </row>
    <row r="3" spans="1:7">
      <c r="A3" s="16"/>
      <c r="B3" s="16"/>
      <c r="C3" s="16"/>
      <c r="D3"/>
      <c r="E3"/>
      <c r="F3" s="4"/>
      <c r="G3" s="6"/>
    </row>
    <row r="4" spans="1:7">
      <c r="B4" t="s">
        <v>19</v>
      </c>
      <c r="C4" t="s">
        <v>18</v>
      </c>
      <c r="D4" s="23" t="s">
        <v>23</v>
      </c>
      <c r="E4" s="23" t="s">
        <v>24</v>
      </c>
      <c r="F4" s="6" t="s">
        <v>21</v>
      </c>
      <c r="G4" s="6" t="s">
        <v>20</v>
      </c>
    </row>
    <row r="5" spans="1:7">
      <c r="A5" t="s">
        <v>17</v>
      </c>
      <c r="B5" s="15">
        <v>46033</v>
      </c>
      <c r="C5" s="15">
        <v>46124</v>
      </c>
      <c r="D5" s="24">
        <f>INT((WEEKDAY(B5-1)-B5+C5)/7)</f>
        <v>14</v>
      </c>
      <c r="E5" s="24">
        <v>1</v>
      </c>
      <c r="F5" s="6">
        <f t="shared" ref="F5:F11" si="0">D5-E5</f>
        <v>13</v>
      </c>
      <c r="G5" s="4">
        <f>F5*4</f>
        <v>52</v>
      </c>
    </row>
    <row r="6" spans="1:7">
      <c r="A6" t="s">
        <v>16</v>
      </c>
      <c r="B6" s="15">
        <v>46027</v>
      </c>
      <c r="C6" s="15">
        <v>46118</v>
      </c>
      <c r="D6" s="24">
        <f>INT((WEEKDAY(B6-2)-B6+C6)/7)</f>
        <v>14</v>
      </c>
      <c r="E6" s="24"/>
      <c r="F6" s="6">
        <f t="shared" si="0"/>
        <v>14</v>
      </c>
      <c r="G6" s="4">
        <f t="shared" ref="G6:G11" si="1">F6*4</f>
        <v>56</v>
      </c>
    </row>
    <row r="7" spans="1:7">
      <c r="A7" t="s">
        <v>15</v>
      </c>
      <c r="B7" s="15">
        <v>46028</v>
      </c>
      <c r="C7" s="15">
        <v>46119</v>
      </c>
      <c r="D7" s="24">
        <f>INT((WEEKDAY(B7-3)-B7+C7)/7)</f>
        <v>14</v>
      </c>
      <c r="E7" s="24"/>
      <c r="F7" s="6">
        <f t="shared" si="0"/>
        <v>14</v>
      </c>
      <c r="G7" s="4">
        <f t="shared" si="1"/>
        <v>56</v>
      </c>
    </row>
    <row r="8" spans="1:7">
      <c r="A8" t="s">
        <v>14</v>
      </c>
      <c r="B8" s="15">
        <v>46029</v>
      </c>
      <c r="C8" s="15">
        <v>46120</v>
      </c>
      <c r="D8" s="24">
        <f>INT((WEEKDAY(B8-4)-B8+C8)/7)</f>
        <v>14</v>
      </c>
      <c r="E8" s="24"/>
      <c r="F8" s="6">
        <f t="shared" si="0"/>
        <v>14</v>
      </c>
      <c r="G8" s="4">
        <f t="shared" si="1"/>
        <v>56</v>
      </c>
    </row>
    <row r="9" spans="1:7">
      <c r="A9" t="s">
        <v>13</v>
      </c>
      <c r="B9" s="15">
        <v>46030</v>
      </c>
      <c r="C9" s="15">
        <v>46121</v>
      </c>
      <c r="D9" s="24">
        <f>INT((WEEKDAY(B9-5)-B9+C9)/7)</f>
        <v>14</v>
      </c>
      <c r="E9" s="24"/>
      <c r="F9" s="6">
        <f t="shared" si="0"/>
        <v>14</v>
      </c>
      <c r="G9" s="4">
        <f t="shared" si="1"/>
        <v>56</v>
      </c>
    </row>
    <row r="10" spans="1:7">
      <c r="A10" t="s">
        <v>12</v>
      </c>
      <c r="B10" s="15">
        <v>46031</v>
      </c>
      <c r="C10" s="15">
        <v>46122</v>
      </c>
      <c r="D10" s="24">
        <f>INT((WEEKDAY(B10-6)-B10+C10)/7)</f>
        <v>14</v>
      </c>
      <c r="E10" s="24"/>
      <c r="F10" s="6">
        <f t="shared" si="0"/>
        <v>14</v>
      </c>
      <c r="G10" s="4">
        <f t="shared" si="1"/>
        <v>56</v>
      </c>
    </row>
    <row r="11" spans="1:7">
      <c r="A11" t="s">
        <v>11</v>
      </c>
      <c r="B11" s="15">
        <v>46032</v>
      </c>
      <c r="C11" s="15">
        <v>46123</v>
      </c>
      <c r="D11" s="24">
        <f>INT((WEEKDAY(B11-7)-B11+C11)/7)</f>
        <v>14</v>
      </c>
      <c r="E11" s="24"/>
      <c r="F11" s="6">
        <f t="shared" si="0"/>
        <v>14</v>
      </c>
      <c r="G11" s="4">
        <f t="shared" si="1"/>
        <v>56</v>
      </c>
    </row>
    <row r="12" spans="1:7">
      <c r="D12"/>
      <c r="E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Doubles</vt:lpstr>
      <vt:lpstr>Number Of Plays Fall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2025-12-08T16:42:36Z</dcterms:modified>
</cp:coreProperties>
</file>